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neca-my.sharepoint.com/personal/shelly_morris_senecacollege_ca/Documents/Documents/Seneca Projects/Project Mgmt OER/OER Drafts/"/>
    </mc:Choice>
  </mc:AlternateContent>
  <xr:revisionPtr revIDLastSave="0" documentId="8_{6CD26FAC-F62F-4776-8048-B436887B958B}" xr6:coauthVersionLast="47" xr6:coauthVersionMax="47" xr10:uidLastSave="{00000000-0000-0000-0000-000000000000}"/>
  <bookViews>
    <workbookView xWindow="0" yWindow="0" windowWidth="23040" windowHeight="8484" xr2:uid="{36514573-68D7-463B-A903-B7F2CD94158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E15" i="1"/>
  <c r="F15" i="1"/>
  <c r="G15" i="1"/>
  <c r="H15" i="1"/>
  <c r="D15" i="1"/>
  <c r="C15" i="1"/>
  <c r="C17" i="1" s="1"/>
  <c r="C18" i="1" s="1"/>
  <c r="H16" i="1"/>
  <c r="G16" i="1"/>
  <c r="F16" i="1"/>
  <c r="E16" i="1"/>
  <c r="D16" i="1"/>
  <c r="H9" i="1"/>
  <c r="G9" i="1"/>
  <c r="F9" i="1"/>
  <c r="E9" i="1"/>
  <c r="D9" i="1"/>
  <c r="D10" i="1" s="1"/>
  <c r="H8" i="1"/>
  <c r="G8" i="1"/>
  <c r="F8" i="1"/>
  <c r="E8" i="1"/>
  <c r="D8" i="1"/>
  <c r="I17" i="1" l="1"/>
  <c r="E10" i="1"/>
  <c r="F10" i="1" s="1"/>
  <c r="D32" i="1"/>
  <c r="D18" i="1"/>
  <c r="C33" i="1"/>
  <c r="C34" i="1" s="1"/>
  <c r="I9" i="1"/>
  <c r="B28" i="1" s="1"/>
  <c r="G10" i="1"/>
  <c r="F32" i="1"/>
  <c r="E32" i="1"/>
  <c r="E18" i="1" l="1"/>
  <c r="D33" i="1"/>
  <c r="D34" i="1"/>
  <c r="H10" i="1"/>
  <c r="G32" i="1"/>
  <c r="E33" i="1" l="1"/>
  <c r="E34" i="1" s="1"/>
  <c r="F18" i="1"/>
  <c r="H32" i="1"/>
  <c r="C11" i="1"/>
  <c r="G18" i="1" l="1"/>
  <c r="F33" i="1"/>
  <c r="F34" i="1" s="1"/>
  <c r="H18" i="1" l="1"/>
  <c r="G33" i="1"/>
  <c r="G34" i="1" s="1"/>
  <c r="C19" i="1" l="1"/>
  <c r="C21" i="1" s="1"/>
  <c r="H33" i="1"/>
  <c r="H34" i="1" s="1"/>
</calcChain>
</file>

<file path=xl/sharedStrings.xml><?xml version="1.0" encoding="utf-8"?>
<sst xmlns="http://schemas.openxmlformats.org/spreadsheetml/2006/main" count="32" uniqueCount="24">
  <si>
    <t>NPV Example</t>
  </si>
  <si>
    <t>Discount rate</t>
  </si>
  <si>
    <t>Year</t>
  </si>
  <si>
    <t>NPV of Benefits</t>
  </si>
  <si>
    <t>Total</t>
  </si>
  <si>
    <t>Benefits</t>
  </si>
  <si>
    <t>Discount Factors (1)</t>
  </si>
  <si>
    <t>PV of benefits (2)</t>
  </si>
  <si>
    <t>Cumulative benefits PV</t>
  </si>
  <si>
    <t>Net Present Value</t>
  </si>
  <si>
    <t>NPV of Costs</t>
  </si>
  <si>
    <t>Costs</t>
  </si>
  <si>
    <t>PV of costs (3)</t>
  </si>
  <si>
    <t>Overall NPV</t>
  </si>
  <si>
    <t>NPV of benefits - NPV of costs</t>
  </si>
  <si>
    <t>Notes:</t>
  </si>
  <si>
    <t>(1) Discount Factor = 1/(1+discount rate)^year</t>
  </si>
  <si>
    <t>(2) PV of benefits = benefits x discount factor</t>
  </si>
  <si>
    <t>(3) PV of costs = costs x discount factor</t>
  </si>
  <si>
    <t>ROI</t>
  </si>
  <si>
    <t>(Total discounted benefits - Total discounted costs)/Total discounted costs</t>
  </si>
  <si>
    <t>Payback</t>
  </si>
  <si>
    <t>Cumulative costs PV</t>
  </si>
  <si>
    <t>Payback occurs in year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</si>
</sst>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  <numFmt numFmtId="166" formatCode="_(&quot;$&quot;* #,##0_);_(&quot;$&quot;* \(#,##0\);_(&quot;$&quot;* &quot;-&quot;???_);_(@_)"/>
    <numFmt numFmtId="167" formatCode="_(* #,##0.000_);_(* \(#,##0.0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3" applyFont="1"/>
    <xf numFmtId="164" fontId="0" fillId="0" borderId="0" xfId="2" applyNumberFormat="1" applyFont="1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166" fontId="3" fillId="0" borderId="0" xfId="0" applyNumberFormat="1" applyFont="1"/>
    <xf numFmtId="0" fontId="3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167" fontId="0" fillId="0" borderId="0" xfId="1" applyNumberFormat="1" applyFont="1"/>
    <xf numFmtId="164" fontId="3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D356E-0A79-4541-9EC6-C5FBE88BC7A2}">
  <dimension ref="A1:I35"/>
  <sheetViews>
    <sheetView tabSelected="1" workbookViewId="0"/>
  </sheetViews>
  <sheetFormatPr defaultRowHeight="14.45"/>
  <cols>
    <col min="1" max="1" width="20" customWidth="1"/>
    <col min="3" max="3" width="11.140625" bestFit="1" customWidth="1"/>
    <col min="4" max="4" width="12.28515625" bestFit="1" customWidth="1"/>
    <col min="5" max="5" width="11.140625" bestFit="1" customWidth="1"/>
    <col min="6" max="6" width="10.140625" customWidth="1"/>
    <col min="7" max="7" width="9.85546875" customWidth="1"/>
    <col min="8" max="8" width="10.28515625" customWidth="1"/>
    <col min="9" max="9" width="9.5703125" bestFit="1" customWidth="1"/>
  </cols>
  <sheetData>
    <row r="1" spans="1:9">
      <c r="A1" s="10" t="s">
        <v>0</v>
      </c>
    </row>
    <row r="3" spans="1:9">
      <c r="A3" t="s">
        <v>1</v>
      </c>
      <c r="C3" s="1">
        <v>0.12</v>
      </c>
    </row>
    <row r="4" spans="1:9">
      <c r="C4" s="1"/>
    </row>
    <row r="5" spans="1:9" ht="15" thickBot="1">
      <c r="A5" s="11" t="s">
        <v>2</v>
      </c>
      <c r="B5" s="11"/>
      <c r="C5" s="11">
        <v>0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</row>
    <row r="6" spans="1:9">
      <c r="A6" s="7" t="s">
        <v>3</v>
      </c>
      <c r="I6" s="9" t="s">
        <v>4</v>
      </c>
    </row>
    <row r="7" spans="1:9">
      <c r="A7" t="s">
        <v>5</v>
      </c>
      <c r="D7" s="2">
        <v>85000</v>
      </c>
      <c r="E7" s="2">
        <v>85000</v>
      </c>
      <c r="F7" s="2">
        <v>85000</v>
      </c>
      <c r="G7" s="2">
        <v>85000</v>
      </c>
      <c r="H7" s="2">
        <v>85000</v>
      </c>
      <c r="I7" s="4"/>
    </row>
    <row r="8" spans="1:9">
      <c r="A8" t="s">
        <v>6</v>
      </c>
      <c r="C8">
        <v>1</v>
      </c>
      <c r="D8" s="3">
        <f>1/(1+$C$3)^1</f>
        <v>0.89285714285714279</v>
      </c>
      <c r="E8" s="3">
        <f>1/(1+$C$3)^2</f>
        <v>0.79719387755102034</v>
      </c>
      <c r="F8" s="3">
        <f>1/(1+$C$3)^3</f>
        <v>0.71178024781341087</v>
      </c>
      <c r="G8" s="3">
        <f>1/(1+$C$3)^4</f>
        <v>0.63551807840483121</v>
      </c>
      <c r="H8" s="3">
        <f>1/(1+$C$3)^5</f>
        <v>0.56742685571859919</v>
      </c>
    </row>
    <row r="9" spans="1:9">
      <c r="A9" t="s">
        <v>7</v>
      </c>
      <c r="D9" s="4">
        <f>85000*0.893</f>
        <v>75905</v>
      </c>
      <c r="E9" s="4">
        <f>85000*0.797</f>
        <v>67745</v>
      </c>
      <c r="F9" s="4">
        <f>85000*0.712</f>
        <v>60520</v>
      </c>
      <c r="G9" s="4">
        <f>85000*0.636</f>
        <v>54060</v>
      </c>
      <c r="H9" s="4">
        <f>85000*0.567</f>
        <v>48194.999999999993</v>
      </c>
      <c r="I9" s="4">
        <f>SUM(D9:H9)</f>
        <v>306425</v>
      </c>
    </row>
    <row r="10" spans="1:9">
      <c r="A10" t="s">
        <v>8</v>
      </c>
      <c r="D10" s="4">
        <f>D9</f>
        <v>75905</v>
      </c>
      <c r="E10" s="4">
        <f>D10+E9</f>
        <v>143650</v>
      </c>
      <c r="F10" s="4">
        <f t="shared" ref="F10:H10" si="0">E10+F9</f>
        <v>204170</v>
      </c>
      <c r="G10" s="4">
        <f t="shared" si="0"/>
        <v>258230</v>
      </c>
      <c r="H10" s="4">
        <f t="shared" si="0"/>
        <v>306425</v>
      </c>
    </row>
    <row r="11" spans="1:9">
      <c r="A11" t="s">
        <v>9</v>
      </c>
      <c r="C11" s="6">
        <f>H10</f>
        <v>306425</v>
      </c>
    </row>
    <row r="13" spans="1:9" ht="15" thickBot="1">
      <c r="A13" s="11" t="s">
        <v>2</v>
      </c>
      <c r="B13" s="11"/>
      <c r="C13" s="11">
        <v>0</v>
      </c>
      <c r="D13" s="11">
        <v>1</v>
      </c>
      <c r="E13" s="11">
        <v>2</v>
      </c>
      <c r="F13" s="11">
        <v>3</v>
      </c>
      <c r="G13" s="11">
        <v>4</v>
      </c>
      <c r="H13" s="11">
        <v>5</v>
      </c>
    </row>
    <row r="14" spans="1:9">
      <c r="A14" s="7" t="s">
        <v>10</v>
      </c>
      <c r="I14" s="9" t="s">
        <v>4</v>
      </c>
    </row>
    <row r="15" spans="1:9">
      <c r="A15" t="s">
        <v>11</v>
      </c>
      <c r="C15" s="2">
        <f>75000</f>
        <v>75000</v>
      </c>
      <c r="D15" s="2">
        <f>35000</f>
        <v>35000</v>
      </c>
      <c r="E15" s="2">
        <f>35000</f>
        <v>35000</v>
      </c>
      <c r="F15" s="2">
        <f>35000</f>
        <v>35000</v>
      </c>
      <c r="G15" s="2">
        <f>35000</f>
        <v>35000</v>
      </c>
      <c r="H15" s="2">
        <f>35000</f>
        <v>35000</v>
      </c>
      <c r="I15" s="4"/>
    </row>
    <row r="16" spans="1:9">
      <c r="A16" t="s">
        <v>6</v>
      </c>
      <c r="C16">
        <v>1</v>
      </c>
      <c r="D16" s="3">
        <f>1/(1+$C$3)^1</f>
        <v>0.89285714285714279</v>
      </c>
      <c r="E16" s="3">
        <f>1/(1+$C$3)^2</f>
        <v>0.79719387755102034</v>
      </c>
      <c r="F16" s="3">
        <f>1/(1+$C$3)^3</f>
        <v>0.71178024781341087</v>
      </c>
      <c r="G16" s="3">
        <f>1/(1+$C$3)^4</f>
        <v>0.63551807840483121</v>
      </c>
      <c r="H16" s="3">
        <f>1/(1+$C$3)^5</f>
        <v>0.56742685571859919</v>
      </c>
    </row>
    <row r="17" spans="1:9">
      <c r="A17" t="s">
        <v>12</v>
      </c>
      <c r="C17" s="4">
        <f>C15</f>
        <v>75000</v>
      </c>
      <c r="D17" s="4">
        <f>35000*0.893</f>
        <v>31255</v>
      </c>
      <c r="E17" s="4">
        <f>35000*0.797</f>
        <v>27895</v>
      </c>
      <c r="F17" s="4">
        <f>35000*0.712</f>
        <v>24920</v>
      </c>
      <c r="G17" s="4">
        <f>35000*0.636</f>
        <v>22260</v>
      </c>
      <c r="H17" s="4">
        <f>35000*0.567</f>
        <v>19845</v>
      </c>
      <c r="I17" s="4">
        <f>SUM(C17:H17)</f>
        <v>201175</v>
      </c>
    </row>
    <row r="18" spans="1:9">
      <c r="A18" t="s">
        <v>8</v>
      </c>
      <c r="C18" s="4">
        <f>C17</f>
        <v>75000</v>
      </c>
      <c r="D18" s="5">
        <f>C18+D17</f>
        <v>106255</v>
      </c>
      <c r="E18" s="5">
        <f>D18+E17</f>
        <v>134150</v>
      </c>
      <c r="F18" s="5">
        <f t="shared" ref="F18" si="1">E18+F17</f>
        <v>159070</v>
      </c>
      <c r="G18" s="5">
        <f t="shared" ref="G18" si="2">F18+G17</f>
        <v>181330</v>
      </c>
      <c r="H18" s="5">
        <f t="shared" ref="H18" si="3">G18+H17</f>
        <v>201175</v>
      </c>
    </row>
    <row r="19" spans="1:9">
      <c r="A19" t="s">
        <v>9</v>
      </c>
      <c r="C19" s="6">
        <f>H18</f>
        <v>201175</v>
      </c>
    </row>
    <row r="21" spans="1:9">
      <c r="A21" s="7" t="s">
        <v>13</v>
      </c>
      <c r="C21" s="6">
        <f>C11-C19</f>
        <v>105250</v>
      </c>
      <c r="D21" t="s">
        <v>14</v>
      </c>
    </row>
    <row r="23" spans="1:9">
      <c r="A23" t="s">
        <v>15</v>
      </c>
    </row>
    <row r="24" spans="1:9">
      <c r="A24" s="8" t="s">
        <v>16</v>
      </c>
    </row>
    <row r="25" spans="1:9">
      <c r="A25" s="8" t="s">
        <v>17</v>
      </c>
    </row>
    <row r="26" spans="1:9">
      <c r="A26" s="8" t="s">
        <v>18</v>
      </c>
    </row>
    <row r="28" spans="1:9">
      <c r="A28" s="7" t="s">
        <v>19</v>
      </c>
      <c r="B28" s="12">
        <f>(I9-I17)/I17</f>
        <v>0.52317633900832605</v>
      </c>
      <c r="D28" s="8" t="s">
        <v>20</v>
      </c>
    </row>
    <row r="30" spans="1:9">
      <c r="A30" s="7" t="s">
        <v>21</v>
      </c>
    </row>
    <row r="31" spans="1:9" ht="15" thickBot="1">
      <c r="A31" s="11" t="s">
        <v>2</v>
      </c>
      <c r="B31" s="11"/>
      <c r="C31" s="11">
        <v>0</v>
      </c>
      <c r="D31" s="11">
        <v>1</v>
      </c>
      <c r="E31" s="11">
        <v>2</v>
      </c>
      <c r="F31" s="11">
        <v>3</v>
      </c>
      <c r="G31" s="11">
        <v>4</v>
      </c>
      <c r="H31" s="11">
        <v>5</v>
      </c>
    </row>
    <row r="32" spans="1:9">
      <c r="A32" t="s">
        <v>8</v>
      </c>
      <c r="D32" s="4">
        <f t="shared" ref="D32:H32" si="4">D10</f>
        <v>75905</v>
      </c>
      <c r="E32" s="4">
        <f t="shared" si="4"/>
        <v>143650</v>
      </c>
      <c r="F32" s="4">
        <f t="shared" si="4"/>
        <v>204170</v>
      </c>
      <c r="G32" s="4">
        <f t="shared" si="4"/>
        <v>258230</v>
      </c>
      <c r="H32" s="4">
        <f t="shared" si="4"/>
        <v>306425</v>
      </c>
    </row>
    <row r="33" spans="1:8">
      <c r="A33" t="s">
        <v>22</v>
      </c>
      <c r="C33" s="4">
        <f>C18</f>
        <v>75000</v>
      </c>
      <c r="D33" s="4">
        <f t="shared" ref="D33:H33" si="5">D18</f>
        <v>106255</v>
      </c>
      <c r="E33" s="4">
        <f t="shared" si="5"/>
        <v>134150</v>
      </c>
      <c r="F33" s="4">
        <f t="shared" si="5"/>
        <v>159070</v>
      </c>
      <c r="G33" s="4">
        <f t="shared" si="5"/>
        <v>181330</v>
      </c>
      <c r="H33" s="4">
        <f t="shared" si="5"/>
        <v>201175</v>
      </c>
    </row>
    <row r="34" spans="1:8">
      <c r="A34" s="7" t="s">
        <v>13</v>
      </c>
      <c r="B34" s="7"/>
      <c r="C34" s="4">
        <f>C32-C33</f>
        <v>-75000</v>
      </c>
      <c r="D34" s="4">
        <f t="shared" ref="D34:H34" si="6">D32-D33</f>
        <v>-30350</v>
      </c>
      <c r="E34" s="13">
        <f t="shared" si="6"/>
        <v>9500</v>
      </c>
      <c r="F34" s="4">
        <f t="shared" si="6"/>
        <v>45100</v>
      </c>
      <c r="G34" s="4">
        <f t="shared" si="6"/>
        <v>76900</v>
      </c>
      <c r="H34" s="4">
        <f t="shared" si="6"/>
        <v>105250</v>
      </c>
    </row>
    <row r="35" spans="1:8">
      <c r="A35" s="7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47D4227F38C4EB4854AE48B50C29D" ma:contentTypeVersion="13" ma:contentTypeDescription="Create a new document." ma:contentTypeScope="" ma:versionID="9ec7168695bcc17bb80cff9fcc2b5543">
  <xsd:schema xmlns:xsd="http://www.w3.org/2001/XMLSchema" xmlns:xs="http://www.w3.org/2001/XMLSchema" xmlns:p="http://schemas.microsoft.com/office/2006/metadata/properties" xmlns:ns3="d37eb6c9-6bd0-4959-9e39-5681b5f2ae2e" xmlns:ns4="ee22b893-6b69-4d0a-9987-ebe48e8f39c0" targetNamespace="http://schemas.microsoft.com/office/2006/metadata/properties" ma:root="true" ma:fieldsID="9b63e2f9c63da564768da890c7c9a5e7" ns3:_="" ns4:_="">
    <xsd:import namespace="d37eb6c9-6bd0-4959-9e39-5681b5f2ae2e"/>
    <xsd:import namespace="ee22b893-6b69-4d0a-9987-ebe48e8f39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eb6c9-6bd0-4959-9e39-5681b5f2a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2b893-6b69-4d0a-9987-ebe48e8f39c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A90405-473E-483C-89C9-C813F1EACC83}"/>
</file>

<file path=customXml/itemProps2.xml><?xml version="1.0" encoding="utf-8"?>
<ds:datastoreItem xmlns:ds="http://schemas.openxmlformats.org/officeDocument/2006/customXml" ds:itemID="{9996B9BB-DD75-4238-9972-940AB3822115}"/>
</file>

<file path=customXml/itemProps3.xml><?xml version="1.0" encoding="utf-8"?>
<ds:datastoreItem xmlns:ds="http://schemas.openxmlformats.org/officeDocument/2006/customXml" ds:itemID="{61C442B4-6F38-4639-8E1E-E424F72E85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/>
  <cp:revision/>
  <dcterms:created xsi:type="dcterms:W3CDTF">2021-05-18T17:53:21Z</dcterms:created>
  <dcterms:modified xsi:type="dcterms:W3CDTF">2021-05-20T12:17:32Z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0x01010057D47D4227F38C4EB4854AE48B50C29D</vt:lpwstr>
  </property>
</Properties>
</file>